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TO DE OBRAS\Desktop\OBRAS 2023\LAJOTAMENTO - ANDRÉ RIBEIRO\"/>
    </mc:Choice>
  </mc:AlternateContent>
  <xr:revisionPtr revIDLastSave="0" documentId="13_ncr:1_{4CF0DCB6-DF4B-4B4E-AB37-BCADC73CF750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AVIMENTO" sheetId="6" r:id="rId1"/>
    <sheet name="BDI" sheetId="11" r:id="rId2"/>
    <sheet name="CRONOGRAMA" sheetId="13" r:id="rId3"/>
    <sheet name="MEMORIAL DE CÁLCULO" sheetId="1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13" l="1"/>
  <c r="H19" i="13"/>
  <c r="J17" i="13"/>
  <c r="I19" i="13"/>
  <c r="G19" i="13"/>
  <c r="G17" i="13"/>
  <c r="H17" i="13" s="1"/>
  <c r="F17" i="13"/>
  <c r="I11" i="13"/>
  <c r="I13" i="13"/>
  <c r="I9" i="13"/>
  <c r="I15" i="13" s="1"/>
  <c r="G11" i="13"/>
  <c r="G13" i="13"/>
  <c r="G15" i="13" s="1"/>
  <c r="G9" i="13"/>
  <c r="E11" i="13"/>
  <c r="E15" i="13" s="1"/>
  <c r="E13" i="13"/>
  <c r="E9" i="13"/>
  <c r="H21" i="6"/>
  <c r="H22" i="6"/>
  <c r="H20" i="6"/>
  <c r="H15" i="6"/>
  <c r="H16" i="6"/>
  <c r="H17" i="6"/>
  <c r="H18" i="6"/>
  <c r="H14" i="6"/>
  <c r="H10" i="6"/>
  <c r="I10" i="6" s="1"/>
  <c r="H11" i="6"/>
  <c r="I11" i="6" s="1"/>
  <c r="H12" i="6"/>
  <c r="I12" i="6" s="1"/>
  <c r="H9" i="6"/>
  <c r="I9" i="6" s="1"/>
  <c r="I15" i="6"/>
  <c r="I18" i="6"/>
  <c r="C15" i="13" l="1"/>
  <c r="D13" i="13" s="1"/>
  <c r="D9" i="13" l="1"/>
  <c r="D11" i="13"/>
  <c r="E17" i="13" l="1"/>
  <c r="D15" i="13"/>
  <c r="I17" i="13" l="1"/>
  <c r="E19" i="13"/>
  <c r="F19" i="13"/>
  <c r="I17" i="6" l="1"/>
  <c r="I14" i="6"/>
  <c r="I22" i="6"/>
  <c r="I21" i="6" l="1"/>
  <c r="I20" i="6"/>
  <c r="I16" i="6"/>
  <c r="I13" i="6" s="1"/>
  <c r="I19" i="6" l="1"/>
  <c r="I8" i="6"/>
  <c r="B17" i="11"/>
  <c r="B9" i="11"/>
  <c r="D18" i="11" s="1"/>
  <c r="I23" i="6" l="1"/>
</calcChain>
</file>

<file path=xl/sharedStrings.xml><?xml version="1.0" encoding="utf-8"?>
<sst xmlns="http://schemas.openxmlformats.org/spreadsheetml/2006/main" count="248" uniqueCount="126">
  <si>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</si>
  <si>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</si>
  <si>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</si>
  <si>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</si>
  <si>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</si>
  <si>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</si>
  <si>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</si>
  <si>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</si>
  <si>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</si>
  <si>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</si>
  <si>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JEFERSON SERRADILHA SCHUINDT</t>
  </si>
  <si>
    <t>DIRETOR DO DEPARTAMENTO DE OBRA</t>
  </si>
  <si>
    <t>m²</t>
  </si>
  <si>
    <t>m³</t>
  </si>
  <si>
    <t xml:space="preserve">1.0 </t>
  </si>
  <si>
    <t>SERVIÇOS PRELIMINARES</t>
  </si>
  <si>
    <t>1.1</t>
  </si>
  <si>
    <t>2.0</t>
  </si>
  <si>
    <t>2.1</t>
  </si>
  <si>
    <t>1.2</t>
  </si>
  <si>
    <t>CPOS</t>
  </si>
  <si>
    <t xml:space="preserve">TOTAL GERAL </t>
  </si>
  <si>
    <t>1.3</t>
  </si>
  <si>
    <t>CREA: 5069992012</t>
  </si>
  <si>
    <t>2.3</t>
  </si>
  <si>
    <t>m</t>
  </si>
  <si>
    <t>DRENAGEM</t>
  </si>
  <si>
    <t>3.0</t>
  </si>
  <si>
    <t>PAVIMENTAÇÃO</t>
  </si>
  <si>
    <t>2.2</t>
  </si>
  <si>
    <t>2.4</t>
  </si>
  <si>
    <t>Carregamento mecanizado de solo de 1ª e 2ª categoria</t>
  </si>
  <si>
    <t>3.1</t>
  </si>
  <si>
    <t>Pavimentação em lajota de concreto 35 MPa, espessura 8 cm, tipos: raquete, retangular, sextavado e 16 faces, com rejunte em areia</t>
  </si>
  <si>
    <t>54.04.350</t>
  </si>
  <si>
    <t>Colchão de areia</t>
  </si>
  <si>
    <t>11.18.180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</si>
  <si>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</si>
  <si>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</si>
  <si>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</si>
  <si>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</si>
  <si>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</si>
  <si>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</si>
  <si>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</si>
  <si>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</si>
  <si>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</si>
  <si>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</si>
  <si>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</si>
  <si>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</si>
  <si>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</si>
  <si>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</si>
  <si>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</si>
  <si>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</si>
  <si>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</si>
  <si>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</si>
  <si>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</si>
  <si>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</si>
  <si>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</si>
  <si>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</si>
  <si>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</si>
  <si>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</si>
  <si>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</si>
  <si>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</si>
  <si>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</si>
  <si>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</si>
  <si>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</si>
  <si>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</si>
  <si>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</si>
  <si>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</si>
  <si>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</si>
  <si>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DIRETOR DO DEPARTAMENTO DE OBRAS</t>
  </si>
  <si>
    <t>CREA 5069992012</t>
  </si>
  <si>
    <t>54.01.400</t>
  </si>
  <si>
    <t>Administração 2021-2024</t>
  </si>
  <si>
    <t>05.10.010</t>
  </si>
  <si>
    <t>05.10.025</t>
  </si>
  <si>
    <t>1.0</t>
  </si>
  <si>
    <t>Transp. de solo de 1ª e 2ª categoria  para distâncias superiores ao 15° km até o 20° km</t>
  </si>
  <si>
    <t>CÁLCULOS</t>
  </si>
  <si>
    <t>DRENAGEM DE ÁGUA PLUVIAL</t>
  </si>
  <si>
    <t>CREA5069992012</t>
  </si>
  <si>
    <t>02.08.020</t>
  </si>
  <si>
    <t>Placa de identificação para obra</t>
  </si>
  <si>
    <t xml:space="preserve">A = 1,50 m x 2,00 m = 3,00 m² </t>
  </si>
  <si>
    <t>1.4</t>
  </si>
  <si>
    <t>54.06.040</t>
  </si>
  <si>
    <t>Guia pré-moldada reta tipo PMSP 100 - fck 25 MPa</t>
  </si>
  <si>
    <t>3.2</t>
  </si>
  <si>
    <t xml:space="preserve">OBRA:  PAVIMENTAÇÃO COM BLOQUETE SEXTAVADO </t>
  </si>
  <si>
    <t xml:space="preserve">OBRA:  PAVIMENTAÇÃO COM LAJOTA SEXTAVADA  </t>
  </si>
  <si>
    <t>3.3</t>
  </si>
  <si>
    <t>54.04.040</t>
  </si>
  <si>
    <t>Rejuntamento de paralelepípedo com areia</t>
  </si>
  <si>
    <t>54.06.170</t>
  </si>
  <si>
    <t>54.01.210</t>
  </si>
  <si>
    <t>Base de brita graduada</t>
  </si>
  <si>
    <t>Abertura de caixa até 25 cm, inclui escavação, compactação, e preparo do sub-leito</t>
  </si>
  <si>
    <t>Sarjetão moldado no local, tipo PMSP em concreto com fck 25 MPa</t>
  </si>
  <si>
    <t>Sarjeta moldado no local, tipo PMSP em concreto com fck 25 MPa</t>
  </si>
  <si>
    <t>Abertura de caixa até 25 cm, inclui escavação, compactação e preparo do sub-leito</t>
  </si>
  <si>
    <t xml:space="preserve">CRONOGRAMA FÍSICO FINANCEIRO ATUALIZADO </t>
  </si>
  <si>
    <t>DESCRIÇÃO DOS SERVIÇOS</t>
  </si>
  <si>
    <t>30 DIAS</t>
  </si>
  <si>
    <t>VALOR</t>
  </si>
  <si>
    <t>%</t>
  </si>
  <si>
    <t xml:space="preserve">TOTAL GERAL C/ BDI </t>
  </si>
  <si>
    <t>PARCELAS</t>
  </si>
  <si>
    <t>PARCELAS ACUMULADAS</t>
  </si>
  <si>
    <t xml:space="preserve">LOCAL:  RUA ANDRÉ RIBEIRO - BAIRRO ÁGUA FRIA -  PEDRO DE TOLEDO - S/P </t>
  </si>
  <si>
    <t xml:space="preserve"> BASE - CPOS - 187 - 15/02/2023 </t>
  </si>
  <si>
    <t xml:space="preserve">A = 123,00 m x 5,00 m = 615,00 m² </t>
  </si>
  <si>
    <t>V = 615,00 m² x 0,20 m = 123,00m³</t>
  </si>
  <si>
    <t>V = 615,00 m² x 0,10 m = 61,50m³</t>
  </si>
  <si>
    <t>V = 5,00 m x 1,00 m x 0,50 m = 2,50m³</t>
  </si>
  <si>
    <t>V = 251,00 m  x 0,20 m x 0,30 m= 15,06 m³</t>
  </si>
  <si>
    <t>2.5</t>
  </si>
  <si>
    <t xml:space="preserve"> BASE - CPOS - 187 - 01/08/2022 </t>
  </si>
  <si>
    <t>54.01.220</t>
  </si>
  <si>
    <t>Base de bica corrida</t>
  </si>
  <si>
    <t>46.12.220</t>
  </si>
  <si>
    <t>Meio tubo de concreto, DN= 400mm</t>
  </si>
  <si>
    <t>C = 251,00 m linear</t>
  </si>
  <si>
    <t>C = 10,00 m linear</t>
  </si>
  <si>
    <t>VALOR C/ BDI 26,00%</t>
  </si>
  <si>
    <t>60 DIAS</t>
  </si>
  <si>
    <t>90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</si>
</sst>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.0%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Rounded MT Bold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 Rounded MT Bold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15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/>
    <xf numFmtId="164" fontId="3" fillId="2" borderId="0" xfId="0" applyNumberFormat="1" applyFont="1" applyFill="1"/>
    <xf numFmtId="0" fontId="10" fillId="0" borderId="29" xfId="0" applyFont="1" applyBorder="1"/>
    <xf numFmtId="0" fontId="10" fillId="0" borderId="32" xfId="0" applyFont="1" applyBorder="1"/>
    <xf numFmtId="0" fontId="10" fillId="0" borderId="39" xfId="0" applyFont="1" applyBorder="1"/>
    <xf numFmtId="10" fontId="12" fillId="0" borderId="4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10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17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3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164" fontId="8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164" fontId="8" fillId="5" borderId="1" xfId="0" applyNumberFormat="1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vertical="center"/>
    </xf>
    <xf numFmtId="4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0" fillId="0" borderId="0" xfId="0" applyFont="1"/>
    <xf numFmtId="0" fontId="7" fillId="7" borderId="2" xfId="0" applyFont="1" applyFill="1" applyBorder="1" applyAlignment="1">
      <alignment horizontal="center" vertical="center"/>
    </xf>
    <xf numFmtId="0" fontId="0" fillId="2" borderId="0" xfId="0" applyFont="1" applyFill="1"/>
    <xf numFmtId="0" fontId="23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164" fontId="0" fillId="2" borderId="0" xfId="0" applyNumberFormat="1" applyFont="1" applyFill="1"/>
    <xf numFmtId="44" fontId="3" fillId="0" borderId="0" xfId="0" applyNumberFormat="1" applyFont="1"/>
    <xf numFmtId="0" fontId="17" fillId="0" borderId="0" xfId="0" applyFont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44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164" fontId="8" fillId="4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0" fontId="15" fillId="4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/>
    </xf>
    <xf numFmtId="164" fontId="15" fillId="6" borderId="1" xfId="1" applyNumberFormat="1" applyFont="1" applyFill="1" applyBorder="1" applyAlignment="1">
      <alignment horizontal="right" vertical="center"/>
    </xf>
    <xf numFmtId="9" fontId="15" fillId="6" borderId="1" xfId="0" applyNumberFormat="1" applyFont="1" applyFill="1" applyBorder="1" applyAlignment="1">
      <alignment horizontal="center" vertical="center"/>
    </xf>
    <xf numFmtId="165" fontId="15" fillId="6" borderId="1" xfId="1" applyFont="1" applyFill="1" applyBorder="1" applyAlignment="1">
      <alignment horizontal="right" vertical="center"/>
    </xf>
    <xf numFmtId="9" fontId="1" fillId="6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9" fontId="15" fillId="2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10" fillId="0" borderId="43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0" fontId="11" fillId="0" borderId="33" xfId="0" applyNumberFormat="1" applyFont="1" applyBorder="1" applyAlignment="1">
      <alignment horizontal="center"/>
    </xf>
    <xf numFmtId="10" fontId="11" fillId="0" borderId="38" xfId="0" applyNumberFormat="1" applyFont="1" applyBorder="1" applyAlignment="1">
      <alignment horizontal="center"/>
    </xf>
    <xf numFmtId="10" fontId="10" fillId="0" borderId="30" xfId="0" applyNumberFormat="1" applyFont="1" applyBorder="1" applyAlignment="1">
      <alignment horizontal="center"/>
    </xf>
    <xf numFmtId="10" fontId="10" fillId="0" borderId="31" xfId="0" applyNumberFormat="1" applyFont="1" applyBorder="1" applyAlignment="1">
      <alignment horizontal="center"/>
    </xf>
    <xf numFmtId="10" fontId="10" fillId="0" borderId="33" xfId="0" applyNumberFormat="1" applyFont="1" applyBorder="1" applyAlignment="1">
      <alignment horizontal="center"/>
    </xf>
    <xf numFmtId="10" fontId="10" fillId="0" borderId="34" xfId="0" applyNumberFormat="1" applyFont="1" applyBorder="1" applyAlignment="1">
      <alignment horizontal="center"/>
    </xf>
    <xf numFmtId="10" fontId="10" fillId="3" borderId="33" xfId="0" applyNumberFormat="1" applyFont="1" applyFill="1" applyBorder="1" applyAlignment="1">
      <alignment horizontal="center"/>
    </xf>
    <xf numFmtId="10" fontId="10" fillId="3" borderId="34" xfId="0" applyNumberFormat="1" applyFont="1" applyFill="1" applyBorder="1" applyAlignment="1">
      <alignment horizontal="center"/>
    </xf>
    <xf numFmtId="10" fontId="11" fillId="0" borderId="35" xfId="0" applyNumberFormat="1" applyFont="1" applyBorder="1" applyAlignment="1">
      <alignment horizontal="center"/>
    </xf>
    <xf numFmtId="10" fontId="11" fillId="0" borderId="36" xfId="0" applyNumberFormat="1" applyFont="1" applyBorder="1" applyAlignment="1">
      <alignment horizontal="center"/>
    </xf>
    <xf numFmtId="10" fontId="11" fillId="0" borderId="37" xfId="0" applyNumberFormat="1" applyFont="1" applyBorder="1" applyAlignment="1">
      <alignment horizontal="center"/>
    </xf>
    <xf numFmtId="0" fontId="11" fillId="0" borderId="32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10" fontId="10" fillId="0" borderId="35" xfId="0" applyNumberFormat="1" applyFont="1" applyBorder="1" applyAlignment="1">
      <alignment horizontal="center"/>
    </xf>
    <xf numFmtId="10" fontId="10" fillId="0" borderId="36" xfId="0" applyNumberFormat="1" applyFont="1" applyBorder="1" applyAlignment="1">
      <alignment horizontal="center"/>
    </xf>
    <xf numFmtId="10" fontId="10" fillId="0" borderId="37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9" fontId="1" fillId="6" borderId="10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164" fontId="1" fillId="6" borderId="10" xfId="0" applyNumberFormat="1" applyFon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10" fontId="1" fillId="6" borderId="2" xfId="0" applyNumberFormat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4" fontId="15" fillId="4" borderId="2" xfId="0" applyNumberFormat="1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4" fontId="1" fillId="6" borderId="10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6" fontId="1" fillId="6" borderId="10" xfId="2" applyNumberFormat="1" applyFont="1" applyFill="1" applyBorder="1" applyAlignment="1">
      <alignment horizontal="center" vertical="center" wrapText="1"/>
    </xf>
    <xf numFmtId="166" fontId="0" fillId="0" borderId="2" xfId="2" applyNumberFormat="1" applyFont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9" fontId="1" fillId="6" borderId="10" xfId="2" applyFont="1" applyFill="1" applyBorder="1" applyAlignment="1">
      <alignment horizontal="center" vertical="center" wrapText="1"/>
    </xf>
    <xf numFmtId="9" fontId="0" fillId="0" borderId="2" xfId="2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6" fillId="6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 shrinkToFit="1"/>
    </xf>
    <xf numFmtId="0" fontId="15" fillId="4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22" fillId="0" borderId="5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9" fontId="1" fillId="6" borderId="2" xfId="2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Separador de milhares 2" xfId="1" xr:uid="{00000000-0005-0000-0000-000001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71438</xdr:colOff>
      <xdr:row>0</xdr:row>
      <xdr:rowOff>103188</xdr:rowOff>
    </xdr:from>
    <xdr:ext cx="1270000" cy="1071561"/>
    <xdr:pic>
      <xdr:nvPicPr>
        <xdr:cNvPr id="2" name="Imagem 1">
          <a:extLst>
            <a:ext uri="{FF2B5EF4-FFF2-40B4-BE49-F238E27FC236}">
              <a16:creationId xmlns:a16="http://schemas.microsoft.com/office/drawing/2014/main" id="{5ACEE9BE-4789-431E-B3CF-C5A723029E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71438" y="103188"/>
          <a:ext cx="1270000" cy="1071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257176</xdr:colOff>
      <xdr:row>0</xdr:row>
      <xdr:rowOff>269112</xdr:rowOff>
    </xdr:from>
    <xdr:ext cx="1693023" cy="1178687"/>
    <xdr:pic>
      <xdr:nvPicPr>
        <xdr:cNvPr id="2" name="Imagem 1">
          <a:extLst>
            <a:ext uri="{FF2B5EF4-FFF2-40B4-BE49-F238E27FC236}">
              <a16:creationId xmlns:a16="http://schemas.microsoft.com/office/drawing/2014/main" id="{7C535964-2B87-4352-A607-F5FDC0DDF3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257176" y="269112"/>
          <a:ext cx="1693023" cy="117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1</xdr:row>
      <xdr:rowOff>9527</xdr:rowOff>
    </xdr:from>
    <xdr:to>
      <xdr:col>0</xdr:col>
      <xdr:colOff>914740</xdr:colOff>
      <xdr:row>4</xdr:row>
      <xdr:rowOff>114785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B36142B-5B95-4969-A6E3-E129502FD7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104776" y="400052"/>
          <a:ext cx="809624" cy="841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1</xdr:col>
      <xdr:colOff>714375</xdr:colOff>
      <xdr:row>5</xdr:row>
      <xdr:rowOff>123824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63ED651-ADE2-4DC3-801B-A28C17C3CF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90500" y="85725"/>
          <a:ext cx="1057275" cy="990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opLeftCell="A13" zoomScale="120" zoomScaleNormal="120" workbookViewId="0">
      <selection activeCell="H21" sqref="H21"/>
    </sheetView>
  </sheetViews>
  <sheetFormatPr defaultRowHeight="12" x14ac:dyDescent="0.2"/>
  <cols>
    <col min="1" max="1" width="6.140625" style="1" customWidth="1"/>
    <col min="2" max="2" width="9.85546875" style="1" customWidth="1"/>
    <col min="3" max="3" width="5.5703125" style="1" customWidth="1"/>
    <col min="4" max="4" width="74" style="1" customWidth="1"/>
    <col min="5" max="5" width="8.140625" style="1" customWidth="1"/>
    <col min="6" max="6" width="8.5703125" style="1" customWidth="1"/>
    <col min="7" max="8" width="11.42578125" style="1" customWidth="1"/>
    <col min="9" max="9" width="13.140625" style="1" customWidth="1"/>
    <col min="10" max="10" width="13.42578125" style="1" bestFit="1" customWidth="1"/>
    <col min="11" max="16384" width="9.140625" style="1"/>
  </cols>
  <sheetData>
    <row r="1" spans="1:18" ht="17.25" customHeight="1" x14ac:dyDescent="0.2">
      <c r="A1" s="89"/>
      <c r="B1" s="90"/>
      <c r="C1" s="91"/>
      <c r="D1" s="95" t="s">
        <v>9</v>
      </c>
      <c r="E1" s="96"/>
      <c r="F1" s="96"/>
      <c r="G1" s="96"/>
      <c r="H1" s="96"/>
      <c r="I1" s="97"/>
    </row>
    <row r="2" spans="1:18" ht="16.5" customHeight="1" x14ac:dyDescent="0.2">
      <c r="A2" s="89"/>
      <c r="B2" s="90"/>
      <c r="C2" s="91"/>
      <c r="D2" s="98" t="s">
        <v>73</v>
      </c>
      <c r="E2" s="99"/>
      <c r="F2" s="99"/>
      <c r="G2" s="99"/>
      <c r="H2" s="99"/>
      <c r="I2" s="100"/>
    </row>
    <row r="3" spans="1:18" ht="20.25" customHeight="1" x14ac:dyDescent="0.2">
      <c r="A3" s="89"/>
      <c r="B3" s="90"/>
      <c r="C3" s="91"/>
      <c r="D3" s="101" t="s">
        <v>88</v>
      </c>
      <c r="E3" s="102"/>
      <c r="F3" s="102"/>
      <c r="G3" s="102"/>
      <c r="H3" s="102"/>
      <c r="I3" s="103"/>
    </row>
    <row r="4" spans="1:18" ht="17.25" customHeight="1" x14ac:dyDescent="0.2">
      <c r="A4" s="89"/>
      <c r="B4" s="90"/>
      <c r="C4" s="91"/>
      <c r="D4" s="101" t="s">
        <v>108</v>
      </c>
      <c r="E4" s="102"/>
      <c r="F4" s="102"/>
      <c r="G4" s="102"/>
      <c r="H4" s="102"/>
      <c r="I4" s="103"/>
    </row>
    <row r="5" spans="1:18" ht="15.75" customHeight="1" x14ac:dyDescent="0.2">
      <c r="A5" s="89"/>
      <c r="B5" s="90"/>
      <c r="C5" s="91"/>
      <c r="D5" s="104" t="s">
        <v>0</v>
      </c>
      <c r="E5" s="105"/>
      <c r="F5" s="105"/>
      <c r="G5" s="105"/>
      <c r="H5" s="105"/>
      <c r="I5" s="106"/>
    </row>
    <row r="6" spans="1:18" ht="17.25" customHeight="1" x14ac:dyDescent="0.2">
      <c r="A6" s="92"/>
      <c r="B6" s="93"/>
      <c r="C6" s="94"/>
      <c r="D6" s="107" t="s">
        <v>116</v>
      </c>
      <c r="E6" s="108"/>
      <c r="F6" s="108"/>
      <c r="G6" s="108"/>
      <c r="H6" s="108"/>
      <c r="I6" s="109"/>
    </row>
    <row r="7" spans="1:18" ht="21.75" customHeight="1" x14ac:dyDescent="0.2">
      <c r="A7" s="22" t="s">
        <v>1</v>
      </c>
      <c r="B7" s="22" t="s">
        <v>2</v>
      </c>
      <c r="C7" s="22" t="s">
        <v>3</v>
      </c>
      <c r="D7" s="22" t="s">
        <v>4</v>
      </c>
      <c r="E7" s="22" t="s">
        <v>5</v>
      </c>
      <c r="F7" s="22" t="s">
        <v>6</v>
      </c>
      <c r="G7" s="26" t="s">
        <v>7</v>
      </c>
      <c r="H7" s="110" t="s">
        <v>123</v>
      </c>
      <c r="I7" s="22" t="s">
        <v>8</v>
      </c>
      <c r="M7" s="2"/>
      <c r="N7" s="2"/>
      <c r="O7" s="2"/>
      <c r="P7" s="2"/>
      <c r="Q7" s="2"/>
      <c r="R7" s="2"/>
    </row>
    <row r="8" spans="1:18" ht="14.25" customHeight="1" x14ac:dyDescent="0.2">
      <c r="A8" s="27"/>
      <c r="B8" s="27"/>
      <c r="C8" s="28" t="s">
        <v>14</v>
      </c>
      <c r="D8" s="28" t="s">
        <v>15</v>
      </c>
      <c r="E8" s="27"/>
      <c r="F8" s="27"/>
      <c r="G8" s="29"/>
      <c r="H8" s="111"/>
      <c r="I8" s="23">
        <f>SUM(I9:I12)</f>
        <v>29390.785200000002</v>
      </c>
    </row>
    <row r="9" spans="1:18" ht="14.25" customHeight="1" x14ac:dyDescent="0.2">
      <c r="A9" s="41" t="s">
        <v>20</v>
      </c>
      <c r="B9" s="65" t="s">
        <v>81</v>
      </c>
      <c r="C9" s="41" t="s">
        <v>16</v>
      </c>
      <c r="D9" s="17" t="s">
        <v>82</v>
      </c>
      <c r="E9" s="41" t="s">
        <v>12</v>
      </c>
      <c r="F9" s="46">
        <v>3</v>
      </c>
      <c r="G9" s="67">
        <v>881.19</v>
      </c>
      <c r="H9" s="66">
        <f>G9*1.26</f>
        <v>1110.2994000000001</v>
      </c>
      <c r="I9" s="68">
        <f>F9*H9</f>
        <v>3330.8982000000005</v>
      </c>
    </row>
    <row r="10" spans="1:18" s="18" customFormat="1" ht="18" customHeight="1" x14ac:dyDescent="0.25">
      <c r="A10" s="30" t="s">
        <v>20</v>
      </c>
      <c r="B10" s="31" t="s">
        <v>72</v>
      </c>
      <c r="C10" s="41" t="s">
        <v>19</v>
      </c>
      <c r="D10" s="33" t="s">
        <v>96</v>
      </c>
      <c r="E10" s="30" t="s">
        <v>12</v>
      </c>
      <c r="F10" s="34">
        <v>615</v>
      </c>
      <c r="G10" s="35">
        <v>24.87</v>
      </c>
      <c r="H10" s="66">
        <f t="shared" ref="H10:H12" si="0">G10*1.26</f>
        <v>31.336200000000002</v>
      </c>
      <c r="I10" s="36">
        <f>F10*H10</f>
        <v>19271.763000000003</v>
      </c>
    </row>
    <row r="11" spans="1:18" s="18" customFormat="1" ht="18" customHeight="1" x14ac:dyDescent="0.25">
      <c r="A11" s="32" t="s">
        <v>20</v>
      </c>
      <c r="B11" s="37" t="s">
        <v>74</v>
      </c>
      <c r="C11" s="41" t="s">
        <v>22</v>
      </c>
      <c r="D11" s="38" t="s">
        <v>31</v>
      </c>
      <c r="E11" s="31" t="s">
        <v>13</v>
      </c>
      <c r="F11" s="39">
        <v>123</v>
      </c>
      <c r="G11" s="40">
        <v>5.36</v>
      </c>
      <c r="H11" s="66">
        <f t="shared" si="0"/>
        <v>6.7536000000000005</v>
      </c>
      <c r="I11" s="36">
        <f>H11*F11</f>
        <v>830.69280000000003</v>
      </c>
    </row>
    <row r="12" spans="1:18" s="18" customFormat="1" ht="17.25" customHeight="1" x14ac:dyDescent="0.25">
      <c r="A12" s="32" t="s">
        <v>20</v>
      </c>
      <c r="B12" s="41" t="s">
        <v>75</v>
      </c>
      <c r="C12" s="41" t="s">
        <v>84</v>
      </c>
      <c r="D12" s="42" t="s">
        <v>77</v>
      </c>
      <c r="E12" s="31" t="s">
        <v>13</v>
      </c>
      <c r="F12" s="39">
        <v>123</v>
      </c>
      <c r="G12" s="40">
        <v>38.44</v>
      </c>
      <c r="H12" s="66">
        <f t="shared" si="0"/>
        <v>48.434399999999997</v>
      </c>
      <c r="I12" s="36">
        <f>H12*F12</f>
        <v>5957.4312</v>
      </c>
    </row>
    <row r="13" spans="1:18" s="17" customFormat="1" ht="16.5" customHeight="1" x14ac:dyDescent="0.25">
      <c r="A13" s="19"/>
      <c r="B13" s="24"/>
      <c r="C13" s="20" t="s">
        <v>17</v>
      </c>
      <c r="D13" s="20" t="s">
        <v>26</v>
      </c>
      <c r="E13" s="19"/>
      <c r="F13" s="19"/>
      <c r="G13" s="19"/>
      <c r="H13" s="19"/>
      <c r="I13" s="25">
        <f>SUM(I14:I18)</f>
        <v>50958.652500000004</v>
      </c>
    </row>
    <row r="14" spans="1:18" s="4" customFormat="1" ht="15.75" customHeight="1" x14ac:dyDescent="0.2">
      <c r="A14" s="49" t="s">
        <v>20</v>
      </c>
      <c r="B14" s="69" t="s">
        <v>117</v>
      </c>
      <c r="C14" s="41" t="s">
        <v>18</v>
      </c>
      <c r="D14" s="70" t="s">
        <v>118</v>
      </c>
      <c r="E14" s="49" t="s">
        <v>13</v>
      </c>
      <c r="F14" s="47">
        <v>61.5</v>
      </c>
      <c r="G14" s="50">
        <v>191.49</v>
      </c>
      <c r="H14" s="66">
        <f>G14*1.26</f>
        <v>241.2774</v>
      </c>
      <c r="I14" s="51">
        <f>H14*F14</f>
        <v>14838.560100000001</v>
      </c>
      <c r="J14" s="5"/>
    </row>
    <row r="15" spans="1:18" s="4" customFormat="1" ht="18.75" customHeight="1" x14ac:dyDescent="0.2">
      <c r="A15" s="45" t="s">
        <v>20</v>
      </c>
      <c r="B15" s="41" t="s">
        <v>85</v>
      </c>
      <c r="C15" s="41" t="s">
        <v>29</v>
      </c>
      <c r="D15" s="38" t="s">
        <v>86</v>
      </c>
      <c r="E15" s="45" t="s">
        <v>25</v>
      </c>
      <c r="F15" s="47">
        <v>251</v>
      </c>
      <c r="G15" s="48">
        <v>55.01</v>
      </c>
      <c r="H15" s="66">
        <f t="shared" ref="H15:H18" si="1">G15*1.26</f>
        <v>69.312600000000003</v>
      </c>
      <c r="I15" s="36">
        <f>H15*F15</f>
        <v>17397.462600000003</v>
      </c>
      <c r="J15" s="5"/>
    </row>
    <row r="16" spans="1:18" s="4" customFormat="1" ht="20.25" customHeight="1" x14ac:dyDescent="0.2">
      <c r="A16" s="41" t="s">
        <v>20</v>
      </c>
      <c r="B16" s="69" t="s">
        <v>93</v>
      </c>
      <c r="C16" s="41" t="s">
        <v>24</v>
      </c>
      <c r="D16" s="72" t="s">
        <v>97</v>
      </c>
      <c r="E16" s="41" t="s">
        <v>13</v>
      </c>
      <c r="F16" s="46">
        <v>3</v>
      </c>
      <c r="G16" s="44">
        <v>780.5</v>
      </c>
      <c r="H16" s="66">
        <f t="shared" si="1"/>
        <v>983.43000000000006</v>
      </c>
      <c r="I16" s="36">
        <f>H16*F16</f>
        <v>2950.29</v>
      </c>
      <c r="J16" s="5"/>
    </row>
    <row r="17" spans="1:10" s="4" customFormat="1" ht="20.25" customHeight="1" x14ac:dyDescent="0.2">
      <c r="A17" s="41" t="s">
        <v>20</v>
      </c>
      <c r="B17" s="69" t="s">
        <v>93</v>
      </c>
      <c r="C17" s="41" t="s">
        <v>30</v>
      </c>
      <c r="D17" s="72" t="s">
        <v>98</v>
      </c>
      <c r="E17" s="41" t="s">
        <v>13</v>
      </c>
      <c r="F17" s="46">
        <v>15.06</v>
      </c>
      <c r="G17" s="44">
        <v>780.5</v>
      </c>
      <c r="H17" s="66">
        <f t="shared" si="1"/>
        <v>983.43000000000006</v>
      </c>
      <c r="I17" s="36">
        <f>H17*F17</f>
        <v>14810.455800000002</v>
      </c>
      <c r="J17" s="5"/>
    </row>
    <row r="18" spans="1:10" s="4" customFormat="1" ht="20.25" customHeight="1" x14ac:dyDescent="0.2">
      <c r="A18" s="41" t="s">
        <v>20</v>
      </c>
      <c r="B18" s="65" t="s">
        <v>119</v>
      </c>
      <c r="C18" s="41" t="s">
        <v>115</v>
      </c>
      <c r="D18" s="72" t="s">
        <v>120</v>
      </c>
      <c r="E18" s="45" t="s">
        <v>25</v>
      </c>
      <c r="F18" s="47">
        <v>10</v>
      </c>
      <c r="G18" s="48">
        <v>76.34</v>
      </c>
      <c r="H18" s="66">
        <f t="shared" si="1"/>
        <v>96.188400000000001</v>
      </c>
      <c r="I18" s="36">
        <f>H18*F18</f>
        <v>961.88400000000001</v>
      </c>
      <c r="J18" s="5"/>
    </row>
    <row r="19" spans="1:10" ht="15" customHeight="1" x14ac:dyDescent="0.2">
      <c r="A19" s="21"/>
      <c r="B19" s="21"/>
      <c r="C19" s="22" t="s">
        <v>27</v>
      </c>
      <c r="D19" s="22" t="s">
        <v>28</v>
      </c>
      <c r="E19" s="21"/>
      <c r="F19" s="21"/>
      <c r="G19" s="21"/>
      <c r="H19" s="21"/>
      <c r="I19" s="23">
        <f>SUM(I20:I22)</f>
        <v>114424.05870000001</v>
      </c>
    </row>
    <row r="20" spans="1:10" s="4" customFormat="1" ht="15.75" customHeight="1" x14ac:dyDescent="0.2">
      <c r="A20" s="49" t="s">
        <v>20</v>
      </c>
      <c r="B20" s="52" t="s">
        <v>36</v>
      </c>
      <c r="C20" s="41" t="s">
        <v>32</v>
      </c>
      <c r="D20" s="73" t="s">
        <v>35</v>
      </c>
      <c r="E20" s="49" t="s">
        <v>13</v>
      </c>
      <c r="F20" s="47">
        <v>61.5</v>
      </c>
      <c r="G20" s="50">
        <v>174.83</v>
      </c>
      <c r="H20" s="66">
        <f>G20*1.26</f>
        <v>220.28580000000002</v>
      </c>
      <c r="I20" s="51">
        <f>H20*F20</f>
        <v>13547.576700000001</v>
      </c>
      <c r="J20" s="5"/>
    </row>
    <row r="21" spans="1:10" s="4" customFormat="1" ht="27.75" customHeight="1" x14ac:dyDescent="0.2">
      <c r="A21" s="41" t="s">
        <v>20</v>
      </c>
      <c r="B21" s="52" t="s">
        <v>34</v>
      </c>
      <c r="C21" s="41" t="s">
        <v>87</v>
      </c>
      <c r="D21" s="53" t="s">
        <v>33</v>
      </c>
      <c r="E21" s="41" t="s">
        <v>12</v>
      </c>
      <c r="F21" s="34">
        <v>615</v>
      </c>
      <c r="G21" s="44">
        <v>110.41</v>
      </c>
      <c r="H21" s="66">
        <f t="shared" ref="H21:H22" si="2">G21*1.26</f>
        <v>139.11660000000001</v>
      </c>
      <c r="I21" s="36">
        <f>H21*F21</f>
        <v>85556.709000000003</v>
      </c>
      <c r="J21" s="5"/>
    </row>
    <row r="22" spans="1:10" s="4" customFormat="1" ht="19.5" customHeight="1" x14ac:dyDescent="0.2">
      <c r="A22" s="41" t="s">
        <v>20</v>
      </c>
      <c r="B22" s="65" t="s">
        <v>91</v>
      </c>
      <c r="C22" s="41" t="s">
        <v>90</v>
      </c>
      <c r="D22" s="17" t="s">
        <v>92</v>
      </c>
      <c r="E22" s="41" t="s">
        <v>12</v>
      </c>
      <c r="F22" s="34">
        <v>615</v>
      </c>
      <c r="G22" s="44">
        <v>19.77</v>
      </c>
      <c r="H22" s="66">
        <f t="shared" si="2"/>
        <v>24.9102</v>
      </c>
      <c r="I22" s="36">
        <f>H22*F22</f>
        <v>15319.772999999999</v>
      </c>
      <c r="J22" s="5"/>
    </row>
    <row r="23" spans="1:10" ht="22.5" customHeight="1" x14ac:dyDescent="0.2">
      <c r="A23" s="87" t="s">
        <v>21</v>
      </c>
      <c r="B23" s="88"/>
      <c r="C23" s="88"/>
      <c r="D23" s="88"/>
      <c r="E23" s="88"/>
      <c r="F23" s="88"/>
      <c r="G23" s="88"/>
      <c r="H23" s="210"/>
      <c r="I23" s="71">
        <f>I19+I13+I8</f>
        <v>194773.49640000003</v>
      </c>
    </row>
    <row r="24" spans="1:10" x14ac:dyDescent="0.2">
      <c r="I24" s="64"/>
    </row>
    <row r="28" spans="1:10" x14ac:dyDescent="0.2">
      <c r="D28" s="3" t="s">
        <v>10</v>
      </c>
    </row>
    <row r="29" spans="1:10" x14ac:dyDescent="0.2">
      <c r="D29" s="3" t="s">
        <v>11</v>
      </c>
    </row>
    <row r="30" spans="1:10" x14ac:dyDescent="0.2">
      <c r="D30" s="3" t="s">
        <v>23</v>
      </c>
    </row>
  </sheetData>
  <mergeCells count="9">
    <mergeCell ref="A23:H23"/>
    <mergeCell ref="A1:C6"/>
    <mergeCell ref="D1:I1"/>
    <mergeCell ref="D2:I2"/>
    <mergeCell ref="D3:I3"/>
    <mergeCell ref="D4:I4"/>
    <mergeCell ref="D5:I5"/>
    <mergeCell ref="D6:I6"/>
    <mergeCell ref="H7:H8"/>
  </mergeCells>
  <phoneticPr fontId="27" type="noConversion"/>
  <printOptions horizontalCentered="1"/>
  <pageMargins left="0.23622047244094491" right="0.23622047244094491" top="0.35433070866141736" bottom="0.15748031496062992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9"/>
  <sheetViews>
    <sheetView workbookViewId="0">
      <selection activeCell="B17" sqref="B17:D17"/>
    </sheetView>
  </sheetViews>
  <sheetFormatPr defaultRowHeight="15" x14ac:dyDescent="0.25"/>
  <cols>
    <col min="1" max="1" width="33.42578125" customWidth="1"/>
    <col min="3" max="3" width="30.140625" customWidth="1"/>
    <col min="4" max="4" width="28" customWidth="1"/>
  </cols>
  <sheetData>
    <row r="1" spans="1:4" ht="25.5" customHeight="1" x14ac:dyDescent="0.25">
      <c r="A1" s="141"/>
      <c r="B1" s="145" t="s">
        <v>9</v>
      </c>
      <c r="C1" s="146"/>
      <c r="D1" s="147"/>
    </row>
    <row r="2" spans="1:4" ht="18.75" customHeight="1" thickBot="1" x14ac:dyDescent="0.3">
      <c r="A2" s="142"/>
      <c r="B2" s="148" t="s">
        <v>73</v>
      </c>
      <c r="C2" s="149"/>
      <c r="D2" s="150"/>
    </row>
    <row r="3" spans="1:4" ht="21.75" customHeight="1" thickBot="1" x14ac:dyDescent="0.3">
      <c r="A3" s="143"/>
      <c r="B3" s="151" t="s">
        <v>89</v>
      </c>
      <c r="C3" s="152"/>
      <c r="D3" s="153"/>
    </row>
    <row r="4" spans="1:4" ht="26.25" customHeight="1" x14ac:dyDescent="0.25">
      <c r="A4" s="142"/>
      <c r="B4" s="154" t="s">
        <v>108</v>
      </c>
      <c r="C4" s="155"/>
      <c r="D4" s="156"/>
    </row>
    <row r="5" spans="1:4" ht="35.25" customHeight="1" thickBot="1" x14ac:dyDescent="0.3">
      <c r="A5" s="144"/>
      <c r="B5" s="157" t="s">
        <v>37</v>
      </c>
      <c r="C5" s="158"/>
      <c r="D5" s="159"/>
    </row>
    <row r="6" spans="1:4" x14ac:dyDescent="0.25">
      <c r="A6" s="6" t="s">
        <v>38</v>
      </c>
      <c r="B6" s="126">
        <v>6.5000000000000006E-3</v>
      </c>
      <c r="C6" s="126"/>
      <c r="D6" s="127"/>
    </row>
    <row r="7" spans="1:4" x14ac:dyDescent="0.25">
      <c r="A7" s="7" t="s">
        <v>39</v>
      </c>
      <c r="B7" s="128">
        <v>0.03</v>
      </c>
      <c r="C7" s="128"/>
      <c r="D7" s="129"/>
    </row>
    <row r="8" spans="1:4" x14ac:dyDescent="0.25">
      <c r="A8" s="7" t="s">
        <v>40</v>
      </c>
      <c r="B8" s="130">
        <v>0.05</v>
      </c>
      <c r="C8" s="130"/>
      <c r="D8" s="131"/>
    </row>
    <row r="9" spans="1:4" x14ac:dyDescent="0.25">
      <c r="A9" s="7" t="s">
        <v>41</v>
      </c>
      <c r="B9" s="132">
        <f>SUM(B6:B8)</f>
        <v>8.6499999999999994E-2</v>
      </c>
      <c r="C9" s="133"/>
      <c r="D9" s="134"/>
    </row>
    <row r="10" spans="1:4" x14ac:dyDescent="0.25">
      <c r="A10" s="135" t="s">
        <v>42</v>
      </c>
      <c r="B10" s="136"/>
      <c r="C10" s="136"/>
      <c r="D10" s="137"/>
    </row>
    <row r="11" spans="1:4" x14ac:dyDescent="0.25">
      <c r="A11" s="7" t="s">
        <v>43</v>
      </c>
      <c r="B11" s="128">
        <v>0.03</v>
      </c>
      <c r="C11" s="128"/>
      <c r="D11" s="129"/>
    </row>
    <row r="12" spans="1:4" x14ac:dyDescent="0.25">
      <c r="A12" s="7" t="s">
        <v>44</v>
      </c>
      <c r="B12" s="128">
        <v>0.01</v>
      </c>
      <c r="C12" s="128"/>
      <c r="D12" s="129"/>
    </row>
    <row r="13" spans="1:4" x14ac:dyDescent="0.25">
      <c r="A13" s="7" t="s">
        <v>45</v>
      </c>
      <c r="B13" s="128">
        <v>0.01</v>
      </c>
      <c r="C13" s="128"/>
      <c r="D13" s="129"/>
    </row>
    <row r="14" spans="1:4" hidden="1" x14ac:dyDescent="0.25">
      <c r="A14" s="7" t="s">
        <v>46</v>
      </c>
      <c r="B14" s="138">
        <v>0</v>
      </c>
      <c r="C14" s="139"/>
      <c r="D14" s="140"/>
    </row>
    <row r="15" spans="1:4" x14ac:dyDescent="0.25">
      <c r="A15" s="7" t="s">
        <v>47</v>
      </c>
      <c r="B15" s="128">
        <v>1.0699999999999999E-2</v>
      </c>
      <c r="C15" s="128"/>
      <c r="D15" s="129"/>
    </row>
    <row r="16" spans="1:4" x14ac:dyDescent="0.25">
      <c r="A16" s="7" t="s">
        <v>48</v>
      </c>
      <c r="B16" s="128">
        <v>8.4599999999999995E-2</v>
      </c>
      <c r="C16" s="128"/>
      <c r="D16" s="129"/>
    </row>
    <row r="17" spans="1:4" ht="15.75" thickBot="1" x14ac:dyDescent="0.3">
      <c r="A17" s="7"/>
      <c r="B17" s="124">
        <f>SUM(B11:B16)</f>
        <v>0.14529999999999998</v>
      </c>
      <c r="C17" s="124"/>
      <c r="D17" s="125"/>
    </row>
    <row r="18" spans="1:4" ht="18.75" thickBot="1" x14ac:dyDescent="0.3">
      <c r="A18" s="8"/>
      <c r="B18" s="117" t="s">
        <v>49</v>
      </c>
      <c r="C18" s="118"/>
      <c r="D18" s="9">
        <f>(((1+B11+B12+B13+B14)*(1+B15)*(1+B16))/(1-B9)-1)</f>
        <v>0.26000599999999996</v>
      </c>
    </row>
    <row r="19" spans="1:4" x14ac:dyDescent="0.25">
      <c r="A19" s="10"/>
      <c r="B19" s="11"/>
      <c r="C19" s="12"/>
      <c r="D19" s="13"/>
    </row>
    <row r="20" spans="1:4" x14ac:dyDescent="0.25">
      <c r="A20" s="119" t="s">
        <v>50</v>
      </c>
      <c r="B20" s="119"/>
      <c r="C20" s="119"/>
      <c r="D20" s="119"/>
    </row>
    <row r="21" spans="1:4" x14ac:dyDescent="0.25">
      <c r="A21" s="14"/>
      <c r="B21" s="14"/>
      <c r="C21" s="14"/>
      <c r="D21" s="14"/>
    </row>
    <row r="22" spans="1:4" ht="15.75" thickBot="1" x14ac:dyDescent="0.3">
      <c r="A22" s="120" t="s">
        <v>51</v>
      </c>
      <c r="B22" s="121" t="s">
        <v>52</v>
      </c>
      <c r="C22" s="121"/>
      <c r="D22" s="122" t="s">
        <v>53</v>
      </c>
    </row>
    <row r="23" spans="1:4" x14ac:dyDescent="0.25">
      <c r="A23" s="120"/>
      <c r="B23" s="113" t="s">
        <v>54</v>
      </c>
      <c r="C23" s="113"/>
      <c r="D23" s="123"/>
    </row>
    <row r="24" spans="1:4" x14ac:dyDescent="0.25">
      <c r="A24" s="113"/>
      <c r="B24" s="113"/>
      <c r="C24" s="113"/>
      <c r="D24" s="113"/>
    </row>
    <row r="25" spans="1:4" x14ac:dyDescent="0.25">
      <c r="A25" s="14" t="s">
        <v>55</v>
      </c>
      <c r="B25" s="14"/>
      <c r="C25" s="14"/>
      <c r="D25" s="14"/>
    </row>
    <row r="26" spans="1:4" x14ac:dyDescent="0.25">
      <c r="A26" s="15" t="s">
        <v>56</v>
      </c>
      <c r="B26" s="112" t="s">
        <v>57</v>
      </c>
      <c r="C26" s="112"/>
      <c r="D26" s="14"/>
    </row>
    <row r="27" spans="1:4" x14ac:dyDescent="0.25">
      <c r="A27" s="15" t="s">
        <v>58</v>
      </c>
      <c r="B27" s="112" t="s">
        <v>59</v>
      </c>
      <c r="C27" s="112"/>
      <c r="D27" s="14"/>
    </row>
    <row r="28" spans="1:4" x14ac:dyDescent="0.25">
      <c r="A28" s="15" t="s">
        <v>60</v>
      </c>
      <c r="B28" s="112" t="s">
        <v>61</v>
      </c>
      <c r="C28" s="112"/>
      <c r="D28" s="14"/>
    </row>
    <row r="29" spans="1:4" x14ac:dyDescent="0.25">
      <c r="A29" s="15" t="s">
        <v>62</v>
      </c>
      <c r="B29" s="112" t="s">
        <v>63</v>
      </c>
      <c r="C29" s="112"/>
      <c r="D29" s="14"/>
    </row>
    <row r="30" spans="1:4" x14ac:dyDescent="0.25">
      <c r="A30" s="15" t="s">
        <v>64</v>
      </c>
      <c r="B30" s="112" t="s">
        <v>65</v>
      </c>
      <c r="C30" s="112"/>
      <c r="D30" s="14"/>
    </row>
    <row r="31" spans="1:4" x14ac:dyDescent="0.25">
      <c r="A31" s="15" t="s">
        <v>66</v>
      </c>
      <c r="B31" s="112" t="s">
        <v>67</v>
      </c>
      <c r="C31" s="112"/>
      <c r="D31" s="14"/>
    </row>
    <row r="32" spans="1:4" x14ac:dyDescent="0.25">
      <c r="A32" s="15" t="s">
        <v>68</v>
      </c>
      <c r="B32" s="10" t="s">
        <v>69</v>
      </c>
      <c r="C32" s="10"/>
      <c r="D32" s="14"/>
    </row>
    <row r="33" spans="1:4" x14ac:dyDescent="0.25">
      <c r="A33" s="10"/>
      <c r="B33" s="113"/>
      <c r="C33" s="113"/>
      <c r="D33" s="13"/>
    </row>
    <row r="37" spans="1:4" x14ac:dyDescent="0.25">
      <c r="A37" s="115" t="s">
        <v>10</v>
      </c>
      <c r="B37" s="115"/>
      <c r="C37" s="115"/>
      <c r="D37" s="115"/>
    </row>
    <row r="38" spans="1:4" x14ac:dyDescent="0.25">
      <c r="A38" s="114" t="s">
        <v>70</v>
      </c>
      <c r="B38" s="114"/>
      <c r="C38" s="114"/>
      <c r="D38" s="114"/>
    </row>
    <row r="39" spans="1:4" ht="15.75" x14ac:dyDescent="0.25">
      <c r="A39" s="116" t="s">
        <v>71</v>
      </c>
      <c r="B39" s="116"/>
      <c r="C39" s="116"/>
      <c r="D39" s="116"/>
    </row>
  </sheetData>
  <mergeCells count="35">
    <mergeCell ref="A1:A5"/>
    <mergeCell ref="B1:D1"/>
    <mergeCell ref="B2:D2"/>
    <mergeCell ref="B3:D3"/>
    <mergeCell ref="B4:D4"/>
    <mergeCell ref="B5:D5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B30:C30"/>
    <mergeCell ref="B18:C18"/>
    <mergeCell ref="A20:D20"/>
    <mergeCell ref="A22:A23"/>
    <mergeCell ref="B22:C22"/>
    <mergeCell ref="D22:D23"/>
    <mergeCell ref="B23:C23"/>
    <mergeCell ref="A24:D24"/>
    <mergeCell ref="B26:C26"/>
    <mergeCell ref="B27:C27"/>
    <mergeCell ref="B28:C28"/>
    <mergeCell ref="B29:C29"/>
    <mergeCell ref="B31:C31"/>
    <mergeCell ref="B33:C33"/>
    <mergeCell ref="A38:D38"/>
    <mergeCell ref="A37:D37"/>
    <mergeCell ref="A39:D39"/>
  </mergeCells>
  <pageMargins left="0.25" right="0.25" top="0.75" bottom="0.75" header="0.3" footer="0.3"/>
  <pageSetup paperSize="9" scale="95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"/>
  <sheetViews>
    <sheetView tabSelected="1" topLeftCell="A19" zoomScale="112" zoomScaleNormal="112" workbookViewId="0">
      <selection activeCell="J20" sqref="J20"/>
    </sheetView>
  </sheetViews>
  <sheetFormatPr defaultColWidth="11.85546875" defaultRowHeight="15" x14ac:dyDescent="0.25"/>
  <cols>
    <col min="1" max="1" width="15.140625" customWidth="1"/>
    <col min="2" max="2" width="26.85546875" customWidth="1"/>
    <col min="3" max="3" width="15" customWidth="1"/>
    <col min="4" max="4" width="11.5703125" customWidth="1"/>
    <col min="5" max="5" width="15.28515625" customWidth="1"/>
    <col min="6" max="6" width="11.28515625" customWidth="1"/>
    <col min="7" max="7" width="15.28515625" customWidth="1"/>
    <col min="8" max="8" width="11.28515625" customWidth="1"/>
    <col min="9" max="9" width="15.28515625" customWidth="1"/>
    <col min="10" max="10" width="11.28515625" customWidth="1"/>
  </cols>
  <sheetData>
    <row r="1" spans="1:10" x14ac:dyDescent="0.25">
      <c r="A1" s="188"/>
      <c r="B1" s="191" t="s">
        <v>9</v>
      </c>
      <c r="C1" s="191"/>
      <c r="D1" s="191"/>
      <c r="E1" s="191"/>
      <c r="F1" s="191"/>
      <c r="G1" s="191"/>
      <c r="H1" s="191"/>
      <c r="I1" s="191"/>
      <c r="J1" s="191"/>
    </row>
    <row r="2" spans="1:10" x14ac:dyDescent="0.25">
      <c r="A2" s="189"/>
      <c r="B2" s="191" t="s">
        <v>73</v>
      </c>
      <c r="C2" s="191"/>
      <c r="D2" s="191"/>
      <c r="E2" s="191"/>
      <c r="F2" s="191"/>
      <c r="G2" s="191"/>
      <c r="H2" s="191"/>
      <c r="I2" s="191"/>
      <c r="J2" s="191"/>
    </row>
    <row r="3" spans="1:10" ht="18.75" customHeight="1" x14ac:dyDescent="0.25">
      <c r="A3" s="189"/>
      <c r="B3" s="212" t="s">
        <v>89</v>
      </c>
      <c r="C3" s="212"/>
      <c r="D3" s="212"/>
      <c r="E3" s="212"/>
      <c r="F3" s="212"/>
      <c r="G3" s="212"/>
      <c r="H3" s="212"/>
      <c r="I3" s="212"/>
      <c r="J3" s="212"/>
    </row>
    <row r="4" spans="1:10" ht="21" customHeight="1" x14ac:dyDescent="0.25">
      <c r="A4" s="189"/>
      <c r="B4" s="211" t="s">
        <v>108</v>
      </c>
      <c r="C4" s="211"/>
      <c r="D4" s="211"/>
      <c r="E4" s="211"/>
      <c r="F4" s="211"/>
      <c r="G4" s="211"/>
      <c r="H4" s="211"/>
      <c r="I4" s="211"/>
      <c r="J4" s="211"/>
    </row>
    <row r="5" spans="1:10" ht="20.25" customHeight="1" x14ac:dyDescent="0.25">
      <c r="A5" s="190"/>
      <c r="B5" s="192" t="s">
        <v>100</v>
      </c>
      <c r="C5" s="192"/>
      <c r="D5" s="192"/>
      <c r="E5" s="192"/>
      <c r="F5" s="192"/>
      <c r="G5" s="192"/>
      <c r="H5" s="192"/>
      <c r="I5" s="192"/>
      <c r="J5" s="192"/>
    </row>
    <row r="6" spans="1:10" x14ac:dyDescent="0.25">
      <c r="A6" s="193" t="s">
        <v>3</v>
      </c>
      <c r="B6" s="194" t="s">
        <v>101</v>
      </c>
      <c r="C6" s="176" t="s">
        <v>8</v>
      </c>
      <c r="D6" s="176"/>
      <c r="E6" s="177" t="s">
        <v>102</v>
      </c>
      <c r="F6" s="176"/>
      <c r="G6" s="177" t="s">
        <v>124</v>
      </c>
      <c r="H6" s="176"/>
      <c r="I6" s="177" t="s">
        <v>125</v>
      </c>
      <c r="J6" s="176"/>
    </row>
    <row r="7" spans="1:10" x14ac:dyDescent="0.25">
      <c r="A7" s="193"/>
      <c r="B7" s="195"/>
      <c r="C7" s="78" t="s">
        <v>103</v>
      </c>
      <c r="D7" s="79" t="s">
        <v>104</v>
      </c>
      <c r="E7" s="80" t="s">
        <v>103</v>
      </c>
      <c r="F7" s="79" t="s">
        <v>104</v>
      </c>
      <c r="G7" s="80" t="s">
        <v>103</v>
      </c>
      <c r="H7" s="79" t="s">
        <v>104</v>
      </c>
      <c r="I7" s="80" t="s">
        <v>103</v>
      </c>
      <c r="J7" s="79" t="s">
        <v>104</v>
      </c>
    </row>
    <row r="8" spans="1:10" x14ac:dyDescent="0.25">
      <c r="A8" s="161"/>
      <c r="B8" s="161"/>
      <c r="C8" s="161"/>
      <c r="D8" s="161"/>
      <c r="E8" s="162"/>
      <c r="F8" s="161"/>
    </row>
    <row r="9" spans="1:10" x14ac:dyDescent="0.25">
      <c r="A9" s="178" t="s">
        <v>76</v>
      </c>
      <c r="B9" s="170" t="s">
        <v>15</v>
      </c>
      <c r="C9" s="181">
        <v>29390.79</v>
      </c>
      <c r="D9" s="183">
        <f>C9/C15</f>
        <v>0.15089727298631489</v>
      </c>
      <c r="E9" s="185">
        <f>F9*C9</f>
        <v>29390.79</v>
      </c>
      <c r="F9" s="186">
        <v>1</v>
      </c>
      <c r="G9" s="185">
        <f>H9*C9</f>
        <v>0</v>
      </c>
      <c r="H9" s="186">
        <v>0</v>
      </c>
      <c r="I9" s="185">
        <f>J9*C9</f>
        <v>0</v>
      </c>
      <c r="J9" s="186">
        <v>0</v>
      </c>
    </row>
    <row r="10" spans="1:10" x14ac:dyDescent="0.25">
      <c r="A10" s="179"/>
      <c r="B10" s="180"/>
      <c r="C10" s="182"/>
      <c r="D10" s="184"/>
      <c r="E10" s="182"/>
      <c r="F10" s="187"/>
      <c r="G10" s="182"/>
      <c r="H10" s="187"/>
      <c r="I10" s="214"/>
      <c r="J10" s="213"/>
    </row>
    <row r="11" spans="1:10" x14ac:dyDescent="0.25">
      <c r="A11" s="168" t="s">
        <v>17</v>
      </c>
      <c r="B11" s="170" t="s">
        <v>26</v>
      </c>
      <c r="C11" s="172">
        <v>50958.65</v>
      </c>
      <c r="D11" s="174">
        <f>C11/C15</f>
        <v>0.261630303917114</v>
      </c>
      <c r="E11" s="185">
        <f t="shared" ref="E11" si="0">F11*C11</f>
        <v>50958.65</v>
      </c>
      <c r="F11" s="166">
        <v>1</v>
      </c>
      <c r="G11" s="185">
        <f t="shared" ref="G11" si="1">H11*C11</f>
        <v>0</v>
      </c>
      <c r="H11" s="166">
        <v>0</v>
      </c>
      <c r="I11" s="185">
        <f t="shared" ref="I11" si="2">J11*C11</f>
        <v>0</v>
      </c>
      <c r="J11" s="166"/>
    </row>
    <row r="12" spans="1:10" x14ac:dyDescent="0.25">
      <c r="A12" s="169"/>
      <c r="B12" s="171"/>
      <c r="C12" s="173"/>
      <c r="D12" s="175"/>
      <c r="E12" s="182"/>
      <c r="F12" s="167"/>
      <c r="G12" s="182"/>
      <c r="H12" s="167"/>
      <c r="I12" s="214"/>
      <c r="J12" s="167"/>
    </row>
    <row r="13" spans="1:10" x14ac:dyDescent="0.25">
      <c r="A13" s="168" t="s">
        <v>27</v>
      </c>
      <c r="B13" s="170" t="s">
        <v>28</v>
      </c>
      <c r="C13" s="172">
        <v>114424.06</v>
      </c>
      <c r="D13" s="174">
        <f>C13/C15</f>
        <v>0.58747242309657111</v>
      </c>
      <c r="E13" s="185">
        <f t="shared" ref="E13" si="3">F13*C13</f>
        <v>0</v>
      </c>
      <c r="F13" s="166"/>
      <c r="G13" s="185">
        <f t="shared" ref="G13" si="4">H13*C13</f>
        <v>57212.03</v>
      </c>
      <c r="H13" s="166">
        <v>0.5</v>
      </c>
      <c r="I13" s="185">
        <f t="shared" ref="I13" si="5">J13*C13</f>
        <v>57212.03</v>
      </c>
      <c r="J13" s="166">
        <v>0.5</v>
      </c>
    </row>
    <row r="14" spans="1:10" x14ac:dyDescent="0.25">
      <c r="A14" s="169"/>
      <c r="B14" s="171"/>
      <c r="C14" s="173"/>
      <c r="D14" s="175"/>
      <c r="E14" s="182"/>
      <c r="F14" s="167"/>
      <c r="G14" s="182"/>
      <c r="H14" s="167"/>
      <c r="I14" s="214"/>
      <c r="J14" s="167"/>
    </row>
    <row r="15" spans="1:10" x14ac:dyDescent="0.25">
      <c r="A15" s="160" t="s">
        <v>105</v>
      </c>
      <c r="B15" s="160"/>
      <c r="C15" s="81">
        <f>SUM(C9:C14)</f>
        <v>194773.5</v>
      </c>
      <c r="D15" s="82">
        <f>SUM(D9:D14)</f>
        <v>1</v>
      </c>
      <c r="E15" s="83">
        <f>SUM(E9:E14)</f>
        <v>80349.440000000002</v>
      </c>
      <c r="F15" s="84"/>
      <c r="G15" s="83">
        <f>SUM(G9:G14)</f>
        <v>57212.03</v>
      </c>
      <c r="H15" s="84"/>
      <c r="I15" s="83">
        <f>SUM(I9:I14)</f>
        <v>57212.03</v>
      </c>
      <c r="J15" s="84"/>
    </row>
    <row r="16" spans="1:10" x14ac:dyDescent="0.25">
      <c r="A16" s="161"/>
      <c r="B16" s="161"/>
      <c r="C16" s="161"/>
      <c r="D16" s="161"/>
      <c r="E16" s="162"/>
      <c r="F16" s="161"/>
    </row>
    <row r="17" spans="1:10" x14ac:dyDescent="0.25">
      <c r="A17" s="163" t="s">
        <v>106</v>
      </c>
      <c r="B17" s="163"/>
      <c r="C17" s="163"/>
      <c r="D17" s="163"/>
      <c r="E17" s="85">
        <f>E15</f>
        <v>80349.440000000002</v>
      </c>
      <c r="F17" s="86">
        <f>E17/C15</f>
        <v>0.41252757690342889</v>
      </c>
      <c r="G17" s="85">
        <f>G15</f>
        <v>57212.03</v>
      </c>
      <c r="H17" s="86">
        <f>G17/C15</f>
        <v>0.29373621154828555</v>
      </c>
      <c r="I17" s="85">
        <f>I15</f>
        <v>57212.03</v>
      </c>
      <c r="J17" s="86">
        <f>I17/C15</f>
        <v>0.29373621154828555</v>
      </c>
    </row>
    <row r="18" spans="1:10" x14ac:dyDescent="0.25">
      <c r="A18" s="163"/>
      <c r="B18" s="163"/>
      <c r="C18" s="163"/>
      <c r="D18" s="163"/>
      <c r="E18" s="164"/>
      <c r="F18" s="165"/>
    </row>
    <row r="19" spans="1:10" x14ac:dyDescent="0.25">
      <c r="A19" s="163" t="s">
        <v>107</v>
      </c>
      <c r="B19" s="163"/>
      <c r="C19" s="163"/>
      <c r="D19" s="163"/>
      <c r="E19" s="85">
        <f>E17</f>
        <v>80349.440000000002</v>
      </c>
      <c r="F19" s="86">
        <f>F17</f>
        <v>0.41252757690342889</v>
      </c>
      <c r="G19" s="85">
        <f>E19+G17</f>
        <v>137561.47</v>
      </c>
      <c r="H19" s="86">
        <f>F19+H17</f>
        <v>0.70626378845171445</v>
      </c>
      <c r="I19" s="85">
        <f>G19+I17</f>
        <v>194773.5</v>
      </c>
      <c r="J19" s="86">
        <f>H19+J17</f>
        <v>1</v>
      </c>
    </row>
    <row r="24" spans="1:10" x14ac:dyDescent="0.25">
      <c r="A24" s="196" t="s">
        <v>10</v>
      </c>
      <c r="B24" s="196"/>
      <c r="C24" s="196"/>
      <c r="D24" s="196"/>
      <c r="E24" s="196"/>
      <c r="F24" s="196"/>
    </row>
    <row r="25" spans="1:10" x14ac:dyDescent="0.25">
      <c r="A25" s="196" t="s">
        <v>11</v>
      </c>
      <c r="B25" s="196"/>
      <c r="C25" s="196"/>
      <c r="D25" s="196"/>
      <c r="E25" s="196"/>
      <c r="F25" s="196"/>
    </row>
  </sheetData>
  <mergeCells count="50">
    <mergeCell ref="I13:I14"/>
    <mergeCell ref="J13:J14"/>
    <mergeCell ref="B5:J5"/>
    <mergeCell ref="B4:J4"/>
    <mergeCell ref="B3:J3"/>
    <mergeCell ref="I6:J6"/>
    <mergeCell ref="I9:I10"/>
    <mergeCell ref="J9:J10"/>
    <mergeCell ref="I11:I12"/>
    <mergeCell ref="J11:J12"/>
    <mergeCell ref="A24:F24"/>
    <mergeCell ref="A25:F25"/>
    <mergeCell ref="G6:H6"/>
    <mergeCell ref="G9:G10"/>
    <mergeCell ref="H9:H10"/>
    <mergeCell ref="G11:G12"/>
    <mergeCell ref="H11:H12"/>
    <mergeCell ref="G13:G14"/>
    <mergeCell ref="H13:H14"/>
    <mergeCell ref="A1:A5"/>
    <mergeCell ref="B2:J2"/>
    <mergeCell ref="B1:J1"/>
    <mergeCell ref="C6:D6"/>
    <mergeCell ref="E6:F6"/>
    <mergeCell ref="A8:F8"/>
    <mergeCell ref="A9:A10"/>
    <mergeCell ref="B9:B10"/>
    <mergeCell ref="C9:C10"/>
    <mergeCell ref="D9:D10"/>
    <mergeCell ref="E9:E10"/>
    <mergeCell ref="F9:F10"/>
    <mergeCell ref="A6:A7"/>
    <mergeCell ref="B6:B7"/>
    <mergeCell ref="F11:F12"/>
    <mergeCell ref="A13:A14"/>
    <mergeCell ref="B13:B14"/>
    <mergeCell ref="C13:C14"/>
    <mergeCell ref="D13:D14"/>
    <mergeCell ref="E13:E14"/>
    <mergeCell ref="F13:F14"/>
    <mergeCell ref="A11:A12"/>
    <mergeCell ref="B11:B12"/>
    <mergeCell ref="C11:C12"/>
    <mergeCell ref="D11:D12"/>
    <mergeCell ref="E11:E12"/>
    <mergeCell ref="A15:B15"/>
    <mergeCell ref="A16:F16"/>
    <mergeCell ref="A17:D17"/>
    <mergeCell ref="A18:F18"/>
    <mergeCell ref="A19:D19"/>
  </mergeCells>
  <printOptions horizontalCentered="1" verticalCentered="1"/>
  <pageMargins left="0.25" right="0.25" top="0.75" bottom="0.75" header="0.3" footer="0.3"/>
  <pageSetup paperSize="9" scale="9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topLeftCell="A16" workbookViewId="0">
      <selection activeCell="D31" sqref="D31"/>
    </sheetView>
  </sheetViews>
  <sheetFormatPr defaultRowHeight="15" x14ac:dyDescent="0.25"/>
  <cols>
    <col min="1" max="1" width="8" style="54" customWidth="1"/>
    <col min="2" max="2" width="14.140625" style="54" customWidth="1"/>
    <col min="3" max="3" width="8.28515625" style="54" customWidth="1"/>
    <col min="4" max="4" width="75.140625" style="54" customWidth="1"/>
    <col min="5" max="5" width="8" style="54" customWidth="1"/>
    <col min="6" max="6" width="9.140625" style="54"/>
    <col min="7" max="7" width="13.42578125" style="54" customWidth="1"/>
    <col min="8" max="8" width="22.5703125" style="54" customWidth="1"/>
    <col min="9" max="9" width="12.7109375" style="54" bestFit="1" customWidth="1"/>
    <col min="10" max="16384" width="9.140625" style="54"/>
  </cols>
  <sheetData>
    <row r="1" spans="1:17" x14ac:dyDescent="0.25">
      <c r="A1" s="199"/>
      <c r="B1" s="200"/>
      <c r="C1" s="98" t="s">
        <v>73</v>
      </c>
      <c r="D1" s="99"/>
      <c r="E1" s="99"/>
      <c r="F1" s="99"/>
      <c r="G1" s="99"/>
      <c r="H1" s="100"/>
    </row>
    <row r="2" spans="1:17" x14ac:dyDescent="0.25">
      <c r="A2" s="201"/>
      <c r="B2" s="202"/>
      <c r="C2" s="101" t="s">
        <v>88</v>
      </c>
      <c r="D2" s="102"/>
      <c r="E2" s="102"/>
      <c r="F2" s="102"/>
      <c r="G2" s="102"/>
      <c r="H2" s="103"/>
    </row>
    <row r="3" spans="1:17" x14ac:dyDescent="0.25">
      <c r="A3" s="201"/>
      <c r="B3" s="202"/>
      <c r="C3" s="101" t="s">
        <v>108</v>
      </c>
      <c r="D3" s="102"/>
      <c r="E3" s="102"/>
      <c r="F3" s="102"/>
      <c r="G3" s="102"/>
      <c r="H3" s="103"/>
    </row>
    <row r="4" spans="1:17" x14ac:dyDescent="0.25">
      <c r="A4" s="201"/>
      <c r="B4" s="202"/>
      <c r="C4" s="104" t="s">
        <v>0</v>
      </c>
      <c r="D4" s="105"/>
      <c r="E4" s="105"/>
      <c r="F4" s="105"/>
      <c r="G4" s="105"/>
      <c r="H4" s="106"/>
    </row>
    <row r="5" spans="1:17" x14ac:dyDescent="0.25">
      <c r="A5" s="201"/>
      <c r="B5" s="202"/>
      <c r="C5" s="107" t="s">
        <v>109</v>
      </c>
      <c r="D5" s="108"/>
      <c r="E5" s="108"/>
      <c r="F5" s="108"/>
      <c r="G5" s="108"/>
      <c r="H5" s="109"/>
    </row>
    <row r="6" spans="1:17" ht="15.75" thickBot="1" x14ac:dyDescent="0.3">
      <c r="A6" s="203"/>
      <c r="B6" s="204"/>
      <c r="C6" s="205"/>
      <c r="D6" s="206"/>
      <c r="E6" s="206"/>
      <c r="F6" s="206"/>
      <c r="G6" s="206"/>
      <c r="H6" s="206"/>
    </row>
    <row r="7" spans="1:17" s="56" customFormat="1" ht="19.5" customHeight="1" x14ac:dyDescent="0.25">
      <c r="A7" s="55" t="s">
        <v>1</v>
      </c>
      <c r="B7" s="55" t="s">
        <v>2</v>
      </c>
      <c r="C7" s="55" t="s">
        <v>3</v>
      </c>
      <c r="D7" s="55" t="s">
        <v>4</v>
      </c>
      <c r="E7" s="55" t="s">
        <v>5</v>
      </c>
      <c r="F7" s="55" t="s">
        <v>6</v>
      </c>
      <c r="G7" s="207" t="s">
        <v>78</v>
      </c>
      <c r="H7" s="208"/>
      <c r="L7" s="57"/>
      <c r="M7" s="57"/>
      <c r="N7" s="57"/>
      <c r="O7" s="57"/>
      <c r="P7" s="57"/>
      <c r="Q7" s="57"/>
    </row>
    <row r="8" spans="1:17" s="60" customFormat="1" ht="21" customHeight="1" x14ac:dyDescent="0.25">
      <c r="A8" s="58"/>
      <c r="B8" s="58"/>
      <c r="C8" s="59" t="s">
        <v>14</v>
      </c>
      <c r="D8" s="59" t="s">
        <v>15</v>
      </c>
      <c r="E8" s="58"/>
      <c r="F8" s="58"/>
      <c r="G8" s="197"/>
      <c r="H8" s="198"/>
    </row>
    <row r="9" spans="1:17" s="60" customFormat="1" ht="21" customHeight="1" x14ac:dyDescent="0.25">
      <c r="A9" s="41" t="s">
        <v>20</v>
      </c>
      <c r="B9" s="65" t="s">
        <v>81</v>
      </c>
      <c r="C9" s="41" t="s">
        <v>16</v>
      </c>
      <c r="D9" s="17" t="s">
        <v>82</v>
      </c>
      <c r="E9" s="58" t="s">
        <v>12</v>
      </c>
      <c r="F9" s="46">
        <v>3</v>
      </c>
      <c r="G9" s="197" t="s">
        <v>83</v>
      </c>
      <c r="H9" s="198"/>
    </row>
    <row r="10" spans="1:17" s="60" customFormat="1" ht="22.5" customHeight="1" x14ac:dyDescent="0.25">
      <c r="A10" s="30" t="s">
        <v>20</v>
      </c>
      <c r="B10" s="31" t="s">
        <v>72</v>
      </c>
      <c r="C10" s="32" t="s">
        <v>16</v>
      </c>
      <c r="D10" s="33" t="s">
        <v>99</v>
      </c>
      <c r="E10" s="75" t="s">
        <v>12</v>
      </c>
      <c r="F10" s="34">
        <v>615</v>
      </c>
      <c r="G10" s="197" t="s">
        <v>110</v>
      </c>
      <c r="H10" s="198"/>
    </row>
    <row r="11" spans="1:17" s="56" customFormat="1" ht="20.25" customHeight="1" x14ac:dyDescent="0.25">
      <c r="A11" s="32" t="s">
        <v>20</v>
      </c>
      <c r="B11" s="37" t="s">
        <v>74</v>
      </c>
      <c r="C11" s="32" t="s">
        <v>19</v>
      </c>
      <c r="D11" s="38" t="s">
        <v>31</v>
      </c>
      <c r="E11" s="76" t="s">
        <v>13</v>
      </c>
      <c r="F11" s="39">
        <v>123</v>
      </c>
      <c r="G11" s="197" t="s">
        <v>111</v>
      </c>
      <c r="H11" s="198"/>
    </row>
    <row r="12" spans="1:17" s="56" customFormat="1" ht="23.25" customHeight="1" x14ac:dyDescent="0.25">
      <c r="A12" s="32" t="s">
        <v>20</v>
      </c>
      <c r="B12" s="41" t="s">
        <v>75</v>
      </c>
      <c r="C12" s="32" t="s">
        <v>22</v>
      </c>
      <c r="D12" s="43" t="s">
        <v>77</v>
      </c>
      <c r="E12" s="76" t="s">
        <v>13</v>
      </c>
      <c r="F12" s="39">
        <v>123</v>
      </c>
      <c r="G12" s="197" t="s">
        <v>111</v>
      </c>
      <c r="H12" s="198"/>
    </row>
    <row r="13" spans="1:17" s="56" customFormat="1" ht="24" customHeight="1" x14ac:dyDescent="0.25">
      <c r="A13" s="61"/>
      <c r="B13" s="61"/>
      <c r="C13" s="59" t="s">
        <v>17</v>
      </c>
      <c r="D13" s="59" t="s">
        <v>79</v>
      </c>
      <c r="E13" s="61"/>
      <c r="F13" s="62"/>
      <c r="G13" s="197"/>
      <c r="H13" s="198"/>
      <c r="I13" s="63"/>
    </row>
    <row r="14" spans="1:17" s="56" customFormat="1" ht="21.75" customHeight="1" x14ac:dyDescent="0.25">
      <c r="A14" s="49" t="s">
        <v>20</v>
      </c>
      <c r="B14" s="69" t="s">
        <v>94</v>
      </c>
      <c r="C14" s="41" t="s">
        <v>18</v>
      </c>
      <c r="D14" s="70" t="s">
        <v>95</v>
      </c>
      <c r="E14" s="74" t="s">
        <v>13</v>
      </c>
      <c r="F14" s="47">
        <v>61.5</v>
      </c>
      <c r="G14" s="197" t="s">
        <v>112</v>
      </c>
      <c r="H14" s="198"/>
      <c r="I14" s="63"/>
    </row>
    <row r="15" spans="1:17" s="56" customFormat="1" ht="21.75" customHeight="1" x14ac:dyDescent="0.25">
      <c r="A15" s="45" t="s">
        <v>20</v>
      </c>
      <c r="B15" s="41" t="s">
        <v>85</v>
      </c>
      <c r="C15" s="41" t="s">
        <v>29</v>
      </c>
      <c r="D15" s="38" t="s">
        <v>86</v>
      </c>
      <c r="E15" s="58" t="s">
        <v>25</v>
      </c>
      <c r="F15" s="47">
        <v>251</v>
      </c>
      <c r="G15" s="209" t="s">
        <v>121</v>
      </c>
      <c r="H15" s="209"/>
      <c r="I15" s="63"/>
    </row>
    <row r="16" spans="1:17" s="56" customFormat="1" ht="21.75" customHeight="1" x14ac:dyDescent="0.25">
      <c r="A16" s="41" t="s">
        <v>20</v>
      </c>
      <c r="B16" s="69" t="s">
        <v>93</v>
      </c>
      <c r="C16" s="41" t="s">
        <v>24</v>
      </c>
      <c r="D16" s="72" t="s">
        <v>97</v>
      </c>
      <c r="E16" s="58" t="s">
        <v>13</v>
      </c>
      <c r="F16" s="46">
        <v>2.5</v>
      </c>
      <c r="G16" s="197" t="s">
        <v>113</v>
      </c>
      <c r="H16" s="198"/>
      <c r="I16" s="63"/>
    </row>
    <row r="17" spans="1:9" s="56" customFormat="1" ht="21.75" customHeight="1" x14ac:dyDescent="0.25">
      <c r="A17" s="41" t="s">
        <v>20</v>
      </c>
      <c r="B17" s="65" t="s">
        <v>93</v>
      </c>
      <c r="C17" s="41" t="s">
        <v>30</v>
      </c>
      <c r="D17" s="72" t="s">
        <v>98</v>
      </c>
      <c r="E17" s="58" t="s">
        <v>13</v>
      </c>
      <c r="F17" s="46">
        <v>15.06</v>
      </c>
      <c r="G17" s="197" t="s">
        <v>114</v>
      </c>
      <c r="H17" s="198"/>
      <c r="I17" s="63"/>
    </row>
    <row r="18" spans="1:9" s="56" customFormat="1" ht="21.75" customHeight="1" x14ac:dyDescent="0.25">
      <c r="A18" s="41" t="s">
        <v>20</v>
      </c>
      <c r="B18" s="65" t="s">
        <v>119</v>
      </c>
      <c r="C18" s="41" t="s">
        <v>115</v>
      </c>
      <c r="D18" s="72" t="s">
        <v>120</v>
      </c>
      <c r="E18" s="45" t="s">
        <v>25</v>
      </c>
      <c r="F18" s="47">
        <v>10</v>
      </c>
      <c r="G18" s="209" t="s">
        <v>122</v>
      </c>
      <c r="H18" s="209"/>
      <c r="I18" s="63"/>
    </row>
    <row r="19" spans="1:9" s="60" customFormat="1" ht="22.5" customHeight="1" x14ac:dyDescent="0.25">
      <c r="A19" s="61"/>
      <c r="B19" s="61"/>
      <c r="C19" s="59" t="s">
        <v>27</v>
      </c>
      <c r="D19" s="59" t="s">
        <v>28</v>
      </c>
      <c r="E19" s="61"/>
      <c r="F19" s="61"/>
      <c r="G19" s="197"/>
      <c r="H19" s="198"/>
    </row>
    <row r="20" spans="1:9" s="56" customFormat="1" ht="21" customHeight="1" x14ac:dyDescent="0.25">
      <c r="A20" s="49" t="s">
        <v>20</v>
      </c>
      <c r="B20" s="52" t="s">
        <v>36</v>
      </c>
      <c r="C20" s="41" t="s">
        <v>32</v>
      </c>
      <c r="D20" s="73" t="s">
        <v>35</v>
      </c>
      <c r="E20" s="74" t="s">
        <v>13</v>
      </c>
      <c r="F20" s="47">
        <v>61.5</v>
      </c>
      <c r="G20" s="197" t="s">
        <v>112</v>
      </c>
      <c r="H20" s="198"/>
    </row>
    <row r="21" spans="1:9" ht="28.5" customHeight="1" x14ac:dyDescent="0.25">
      <c r="A21" s="41" t="s">
        <v>20</v>
      </c>
      <c r="B21" s="52" t="s">
        <v>34</v>
      </c>
      <c r="C21" s="41" t="s">
        <v>87</v>
      </c>
      <c r="D21" s="53" t="s">
        <v>33</v>
      </c>
      <c r="E21" s="58" t="s">
        <v>12</v>
      </c>
      <c r="F21" s="34">
        <v>615</v>
      </c>
      <c r="G21" s="197" t="s">
        <v>110</v>
      </c>
      <c r="H21" s="198"/>
    </row>
    <row r="22" spans="1:9" x14ac:dyDescent="0.25">
      <c r="A22" s="41" t="s">
        <v>20</v>
      </c>
      <c r="B22" s="77" t="s">
        <v>91</v>
      </c>
      <c r="C22" s="41" t="s">
        <v>90</v>
      </c>
      <c r="D22" s="70" t="s">
        <v>92</v>
      </c>
      <c r="E22" s="58" t="s">
        <v>12</v>
      </c>
      <c r="F22" s="34">
        <v>615</v>
      </c>
      <c r="G22" s="197" t="s">
        <v>110</v>
      </c>
      <c r="H22" s="198"/>
    </row>
    <row r="26" spans="1:9" x14ac:dyDescent="0.25">
      <c r="D26" s="16" t="s">
        <v>10</v>
      </c>
    </row>
    <row r="27" spans="1:9" x14ac:dyDescent="0.25">
      <c r="D27" s="16" t="s">
        <v>11</v>
      </c>
    </row>
    <row r="28" spans="1:9" x14ac:dyDescent="0.25">
      <c r="D28" s="16" t="s">
        <v>80</v>
      </c>
    </row>
  </sheetData>
  <mergeCells count="23">
    <mergeCell ref="G9:H9"/>
    <mergeCell ref="G15:H15"/>
    <mergeCell ref="G16:H16"/>
    <mergeCell ref="G19:H19"/>
    <mergeCell ref="G20:H20"/>
    <mergeCell ref="G17:H17"/>
    <mergeCell ref="G18:H18"/>
    <mergeCell ref="G21:H21"/>
    <mergeCell ref="G22:H22"/>
    <mergeCell ref="A1:B6"/>
    <mergeCell ref="C1:H1"/>
    <mergeCell ref="C2:H2"/>
    <mergeCell ref="C3:H3"/>
    <mergeCell ref="C4:H4"/>
    <mergeCell ref="C5:H5"/>
    <mergeCell ref="C6:H6"/>
    <mergeCell ref="G14:H14"/>
    <mergeCell ref="G13:H13"/>
    <mergeCell ref="G7:H7"/>
    <mergeCell ref="G8:H8"/>
    <mergeCell ref="G10:H10"/>
    <mergeCell ref="G11:H11"/>
    <mergeCell ref="G12:H12"/>
  </mergeCells>
  <phoneticPr fontId="27" type="noConversion"/>
  <pageMargins left="0.31496062992125984" right="0.31496062992125984" top="0.39370078740157483" bottom="0.19685039370078741" header="0.31496062992125984" footer="0.31496062992125984"/>
  <pageSetup paperSize="9" scale="8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PAVIMENTO</vt:lpstr>
      <vt:lpstr>BDI</vt:lpstr>
      <vt:lpstr>CRONOGRAMA</vt:lpstr>
      <vt:lpstr>MEMORIAL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DEPTO DE OBRAS</cp:lastModifiedBy>
  <cp:lastPrinted>2023-02-16T16:33:02Z</cp:lastPrinted>
  <dcterms:created xsi:type="dcterms:W3CDTF">2017-05-03T14:02:09Z</dcterms:created>
  <dcterms:modified xsi:type="dcterms:W3CDTF">2023-02-16T16:33:38Z</dcterms:modified>
</cp:coreProperties>
</file>